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Prestamo" sheetId="1" r:id="rId1"/>
    <sheet name="AYUDA" sheetId="2" r:id="rId2"/>
  </sheets>
  <definedNames>
    <definedName name="_xlfn.IFERROR" hidden="1">#NAME?</definedName>
    <definedName name="aaaAuthor">"www.ExcelStars.com,      Name: Andoni,      Mail: ExcelStars@gmail.com"</definedName>
    <definedName name="PréstamoEmpieza">'Prestamo'!$G$11</definedName>
    <definedName name="PréstamoEnAños">'Prestamo'!$G$10</definedName>
    <definedName name="PréstamoImporte">'Prestamo'!$G$8</definedName>
    <definedName name="_xlnm.Print_Titles" localSheetId="0">'Prestamo'!$1:$14</definedName>
    <definedName name="rX">'Prestamo'!$B$14</definedName>
    <definedName name="xGoAhead">'Prestamo'!$E$7</definedName>
    <definedName name="xInterés">'Prestamo'!$G$9</definedName>
    <definedName name="xNºdePagos">'Prestamo'!$G$3</definedName>
    <definedName name="xPagoMensual">'Prestamo'!$G$2</definedName>
  </definedNames>
  <calcPr fullCalcOnLoad="1"/>
</workbook>
</file>

<file path=xl/comments1.xml><?xml version="1.0" encoding="utf-8"?>
<comments xmlns="http://schemas.openxmlformats.org/spreadsheetml/2006/main">
  <authors>
    <author>www.jesusferrer.es</author>
  </authors>
  <commentList>
    <comment ref="G8" authorId="0">
      <text>
        <r>
          <rPr>
            <b/>
            <sz val="12"/>
            <rFont val="Tahoma"/>
            <family val="2"/>
          </rPr>
          <t>Valor obligatorio.</t>
        </r>
      </text>
    </comment>
    <comment ref="G9" authorId="0">
      <text>
        <r>
          <rPr>
            <b/>
            <sz val="12"/>
            <rFont val="Tahoma"/>
            <family val="2"/>
          </rPr>
          <t>Valor obligatorio.</t>
        </r>
      </text>
    </comment>
    <comment ref="G10" authorId="0">
      <text>
        <r>
          <rPr>
            <b/>
            <sz val="12"/>
            <rFont val="Tahoma"/>
            <family val="2"/>
          </rPr>
          <t>Valor obligatorio.</t>
        </r>
      </text>
    </comment>
    <comment ref="G11" authorId="0">
      <text>
        <r>
          <rPr>
            <b/>
            <sz val="12"/>
            <rFont val="Tahoma"/>
            <family val="2"/>
          </rPr>
          <t>Valor obligatorio.</t>
        </r>
      </text>
    </comment>
    <comment ref="G12" authorId="0">
      <text>
        <r>
          <rPr>
            <b/>
            <sz val="12"/>
            <rFont val="Tahoma"/>
            <family val="2"/>
          </rPr>
          <t xml:space="preserve">Cuando SI: la Tabla necesita más filas
Arrastrar la ultima celda de la tabla (Fondo GRIS).
Tantas filas como necesiteis
</t>
        </r>
      </text>
    </comment>
    <comment ref="G3" authorId="0">
      <text>
        <r>
          <rPr>
            <b/>
            <sz val="12"/>
            <rFont val="Tahoma"/>
            <family val="2"/>
          </rPr>
          <t>La Tabla debería tener tantas Filas 
como
Número de pagos requiera el PRESTAMO.</t>
        </r>
      </text>
    </comment>
  </commentList>
</comments>
</file>

<file path=xl/sharedStrings.xml><?xml version="1.0" encoding="utf-8"?>
<sst xmlns="http://schemas.openxmlformats.org/spreadsheetml/2006/main" count="26" uniqueCount="25">
  <si>
    <t>www.ExcelStars.com</t>
  </si>
  <si>
    <t>Espero que como idea de lo que podria ser vuestra plantilla final, os resulte de utilidad.</t>
  </si>
  <si>
    <t>Atentamente!</t>
  </si>
  <si>
    <t>Importe del préstamo</t>
  </si>
  <si>
    <t>Interés anual</t>
  </si>
  <si>
    <t>Período del préstamo en años</t>
  </si>
  <si>
    <t>Fecha inicial del préstamo</t>
  </si>
  <si>
    <t>Nº</t>
  </si>
  <si>
    <t>Fecha de pago</t>
  </si>
  <si>
    <t>Saldo inicial</t>
  </si>
  <si>
    <t>Capital</t>
  </si>
  <si>
    <t>Interés</t>
  </si>
  <si>
    <t>Saldo final</t>
  </si>
  <si>
    <t>Pago mensual</t>
  </si>
  <si>
    <t>Número de pagos</t>
  </si>
  <si>
    <t>Interés total</t>
  </si>
  <si>
    <t>Costo total del préstamo</t>
  </si>
  <si>
    <t>La Tabla necesita más Filas?</t>
  </si>
  <si>
    <t>Esta plantilla es tan solo un ejemplo de lo que podriais llegar a utilizar, en caso de querer una plantilla para calcular un prestamo.</t>
  </si>
  <si>
    <t>Logicamente deberiais cambiar:</t>
  </si>
  <si>
    <t>El Importe del préstamo</t>
  </si>
  <si>
    <t>El Interés anual</t>
  </si>
  <si>
    <t>El período del préstamo en años</t>
  </si>
  <si>
    <t>La fecha inicial del préstamo</t>
  </si>
  <si>
    <t>En cierto sentido, una Calculadora simple de préstamos</t>
  </si>
</sst>
</file>

<file path=xl/styles.xml><?xml version="1.0" encoding="utf-8"?>
<styleSheet xmlns="http://schemas.openxmlformats.org/spreadsheetml/2006/main">
  <numFmts count="3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dd\,\ mmmm\ dd\,\ yyyy"/>
    <numFmt numFmtId="173" formatCode="#,##0\ &quot;€&quot;\ ;[Red]\-#,##0\ &quot;€&quot;\ ;;\ @"/>
    <numFmt numFmtId="174" formatCode="#,##0.00\ &quot;€&quot;\ ;[Red]\-#,##0.00\ &quot;€&quot;\ ;0.00\ &quot;€&quot;\ ;\ @"/>
    <numFmt numFmtId="175" formatCode="0000"/>
    <numFmt numFmtId="176" formatCode="&quot;I.V.A. &quot;\ 0.00%"/>
    <numFmt numFmtId="177" formatCode="&quot;IRPF &quot;\ 0.00%"/>
    <numFmt numFmtId="178" formatCode="yyyy\-mmm\-dd\ "/>
    <numFmt numFmtId="179" formatCode="#,##0.00;[Red]\ #,##0.00\ ;;@"/>
    <numFmt numFmtId="180" formatCode="#,##0;[Red]\ #,##0\ ;;@"/>
    <numFmt numFmtId="181" formatCode="dd\-mm\-yyyy\ "/>
    <numFmt numFmtId="182" formatCode="#,##0.00\ ;[Red]\ #,##0.00\ ;;@"/>
    <numFmt numFmtId="183" formatCode="#,##0.00;[Red]#,##0.00"/>
    <numFmt numFmtId="184" formatCode="#,##0.00\ ;[Red]\ #,##0.00\ ;0.00\ ;@"/>
    <numFmt numFmtId="185" formatCode=";;;"/>
    <numFmt numFmtId="186" formatCode="[=1]&quot;VALORES OBLIGATORIOS&quot;;[=0]&quot;Escriba los Valores, Ver Celdas en ROJO&quot;"/>
    <numFmt numFmtId="187" formatCode="#,##0\ ;[Red]\ #,##0\ ;;@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5"/>
      <color indexed="12"/>
      <name val="Calibri"/>
      <family val="2"/>
    </font>
    <font>
      <b/>
      <u val="single"/>
      <sz val="30"/>
      <color indexed="12"/>
      <name val="Calibri"/>
      <family val="2"/>
    </font>
    <font>
      <b/>
      <sz val="30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u val="single"/>
      <sz val="15"/>
      <color theme="10"/>
      <name val="Calibri"/>
      <family val="2"/>
    </font>
    <font>
      <b/>
      <u val="single"/>
      <sz val="30"/>
      <color theme="10"/>
      <name val="Calibri"/>
      <family val="2"/>
    </font>
    <font>
      <b/>
      <sz val="3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182" fontId="45" fillId="7" borderId="10" xfId="0" applyNumberFormat="1" applyFont="1" applyFill="1" applyBorder="1" applyAlignment="1">
      <alignment horizontal="center" vertical="center"/>
    </xf>
    <xf numFmtId="180" fontId="45" fillId="7" borderId="10" xfId="0" applyNumberFormat="1" applyFont="1" applyFill="1" applyBorder="1" applyAlignment="1">
      <alignment horizontal="center" vertical="center"/>
    </xf>
    <xf numFmtId="182" fontId="0" fillId="7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2" fontId="45" fillId="0" borderId="10" xfId="0" applyNumberFormat="1" applyFont="1" applyFill="1" applyBorder="1" applyAlignment="1" applyProtection="1">
      <alignment horizontal="center" vertical="center"/>
      <protection locked="0"/>
    </xf>
    <xf numFmtId="10" fontId="45" fillId="0" borderId="10" xfId="0" applyNumberFormat="1" applyFont="1" applyFill="1" applyBorder="1" applyAlignment="1" applyProtection="1">
      <alignment horizontal="center" vertical="center"/>
      <protection locked="0"/>
    </xf>
    <xf numFmtId="180" fontId="45" fillId="0" borderId="10" xfId="0" applyNumberFormat="1" applyFont="1" applyFill="1" applyBorder="1" applyAlignment="1" applyProtection="1">
      <alignment horizontal="center" vertical="center"/>
      <protection locked="0"/>
    </xf>
    <xf numFmtId="178" fontId="45" fillId="0" borderId="10" xfId="0" applyNumberFormat="1" applyFont="1" applyFill="1" applyBorder="1" applyAlignment="1" applyProtection="1">
      <alignment horizontal="center" vertical="center"/>
      <protection locked="0"/>
    </xf>
    <xf numFmtId="187" fontId="45" fillId="33" borderId="0" xfId="0" applyNumberFormat="1" applyFont="1" applyFill="1" applyBorder="1" applyAlignment="1">
      <alignment vertical="center"/>
    </xf>
    <xf numFmtId="181" fontId="45" fillId="33" borderId="0" xfId="0" applyNumberFormat="1" applyFont="1" applyFill="1" applyBorder="1" applyAlignment="1">
      <alignment vertical="center"/>
    </xf>
    <xf numFmtId="182" fontId="45" fillId="33" borderId="0" xfId="0" applyNumberFormat="1" applyFont="1" applyFill="1" applyBorder="1" applyAlignment="1">
      <alignment vertical="center"/>
    </xf>
    <xf numFmtId="184" fontId="45" fillId="33" borderId="0" xfId="0" applyNumberFormat="1" applyFont="1" applyFill="1" applyBorder="1" applyAlignment="1">
      <alignment vertical="center"/>
    </xf>
    <xf numFmtId="0" fontId="45" fillId="34" borderId="11" xfId="0" applyFont="1" applyFill="1" applyBorder="1" applyAlignment="1">
      <alignment horizontal="center" vertical="top"/>
    </xf>
    <xf numFmtId="0" fontId="45" fillId="34" borderId="12" xfId="0" applyFont="1" applyFill="1" applyBorder="1" applyAlignment="1">
      <alignment horizontal="center" vertical="top"/>
    </xf>
    <xf numFmtId="0" fontId="45" fillId="34" borderId="13" xfId="0" applyFont="1" applyFill="1" applyBorder="1" applyAlignment="1">
      <alignment horizontal="center" vertical="top"/>
    </xf>
    <xf numFmtId="187" fontId="45" fillId="33" borderId="0" xfId="0" applyNumberFormat="1" applyFont="1" applyFill="1" applyAlignment="1">
      <alignment vertical="center"/>
    </xf>
    <xf numFmtId="181" fontId="45" fillId="33" borderId="0" xfId="0" applyNumberFormat="1" applyFont="1" applyFill="1" applyAlignment="1">
      <alignment vertical="center"/>
    </xf>
    <xf numFmtId="182" fontId="45" fillId="33" borderId="0" xfId="0" applyNumberFormat="1" applyFont="1" applyFill="1" applyAlignment="1">
      <alignment vertical="center"/>
    </xf>
    <xf numFmtId="184" fontId="45" fillId="33" borderId="0" xfId="0" applyNumberFormat="1" applyFont="1" applyFill="1" applyAlignment="1">
      <alignment vertical="center"/>
    </xf>
    <xf numFmtId="0" fontId="45" fillId="34" borderId="10" xfId="0" applyFont="1" applyFill="1" applyBorder="1" applyAlignment="1">
      <alignment horizontal="right" vertical="center" indent="1" shrinkToFit="1"/>
    </xf>
    <xf numFmtId="0" fontId="45" fillId="0" borderId="0" xfId="0" applyFont="1" applyAlignment="1">
      <alignment horizontal="center" vertical="center"/>
    </xf>
    <xf numFmtId="186" fontId="45" fillId="34" borderId="10" xfId="0" applyNumberFormat="1" applyFont="1" applyFill="1" applyBorder="1" applyAlignment="1">
      <alignment horizontal="center" vertical="center" shrinkToFit="1"/>
    </xf>
    <xf numFmtId="0" fontId="45" fillId="7" borderId="10" xfId="0" applyFont="1" applyFill="1" applyBorder="1" applyAlignment="1">
      <alignment horizontal="right" vertical="center" indent="1" shrinkToFit="1"/>
    </xf>
    <xf numFmtId="0" fontId="46" fillId="0" borderId="0" xfId="53" applyFont="1" applyAlignment="1">
      <alignment horizontal="center" vertical="center" shrinkToFit="1"/>
    </xf>
    <xf numFmtId="0" fontId="47" fillId="0" borderId="0" xfId="53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>
          <bgColor theme="0" tint="-0.4999699890613556"/>
        </patternFill>
      </fill>
      <border>
        <left style="thin"/>
        <right style="thin"/>
        <top style="thin"/>
        <bottom style="thin"/>
      </border>
    </dxf>
    <dxf>
      <fill>
        <patternFill>
          <bgColor rgb="FFC0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/>
        <color rgb="FFFF0000"/>
      </font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b/>
        <i/>
        <color rgb="FFFF0000"/>
      </font>
      <fill>
        <patternFill>
          <bgColor theme="0" tint="-0.14995999634265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theme="0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stars.com/" TargetMode="External" /><Relationship Id="rId3" Type="http://schemas.openxmlformats.org/officeDocument/2006/relationships/hyperlink" Target="http://www.excelstars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stars.com/" TargetMode="External" /><Relationship Id="rId3" Type="http://schemas.openxmlformats.org/officeDocument/2006/relationships/hyperlink" Target="http://www.excelstar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3</xdr:col>
      <xdr:colOff>0</xdr:colOff>
      <xdr:row>8</xdr:row>
      <xdr:rowOff>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7150"/>
          <a:ext cx="1209675" cy="1200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7</xdr:row>
      <xdr:rowOff>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14425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ables/table1.xml><?xml version="1.0" encoding="utf-8"?>
<table xmlns="http://schemas.openxmlformats.org/spreadsheetml/2006/main" id="1" name="TxLoans" displayName="TxLoans" ref="B14:G29" comment="" totalsRowShown="0">
  <autoFilter ref="B14:G29"/>
  <tableColumns count="6">
    <tableColumn id="1" name="Nº"/>
    <tableColumn id="2" name="Fecha de pago"/>
    <tableColumn id="3" name="Saldo inicial"/>
    <tableColumn id="5" name="Capital"/>
    <tableColumn id="6" name="Interés"/>
    <tableColumn id="7" name="Saldo final"/>
  </tableColumns>
  <tableStyleInfo name="" showFirstColumn="0" showLastColumn="1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1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9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E8" sqref="E8:F11"/>
    </sheetView>
  </sheetViews>
  <sheetFormatPr defaultColWidth="11.421875" defaultRowHeight="15"/>
  <cols>
    <col min="1" max="1" width="3.7109375" style="1" customWidth="1"/>
    <col min="2" max="2" width="12.140625" style="1" bestFit="1" customWidth="1"/>
    <col min="3" max="3" width="18.140625" style="1" bestFit="1" customWidth="1"/>
    <col min="4" max="4" width="16.140625" style="1" bestFit="1" customWidth="1"/>
    <col min="5" max="5" width="13.57421875" style="1" bestFit="1" customWidth="1"/>
    <col min="6" max="6" width="11.8515625" style="1" bestFit="1" customWidth="1"/>
    <col min="7" max="7" width="14.8515625" style="1" bestFit="1" customWidth="1"/>
    <col min="8" max="8" width="3.7109375" style="1" customWidth="1"/>
    <col min="9" max="16384" width="11.421875" style="1" customWidth="1"/>
  </cols>
  <sheetData>
    <row r="1" ht="4.5" customHeight="1"/>
    <row r="2" spans="3:7" ht="15">
      <c r="C2" s="23"/>
      <c r="E2" s="25" t="s">
        <v>13</v>
      </c>
      <c r="F2" s="25"/>
      <c r="G2" s="3">
        <f>IF(xGoAhead=0,"",(-PMT(xInterés/12,xNºdePagos,PréstamoImporte)))</f>
        <v>43.871389734068444</v>
      </c>
    </row>
    <row r="3" spans="3:7" ht="15">
      <c r="C3" s="23"/>
      <c r="E3" s="25" t="s">
        <v>14</v>
      </c>
      <c r="F3" s="25"/>
      <c r="G3" s="4">
        <v>24</v>
      </c>
    </row>
    <row r="4" spans="3:7" ht="15">
      <c r="C4" s="23"/>
      <c r="E4" s="25" t="s">
        <v>15</v>
      </c>
      <c r="F4" s="25"/>
      <c r="G4" s="5">
        <f>SUM(F15:F29)</f>
        <v>44.81158723296171</v>
      </c>
    </row>
    <row r="5" spans="3:7" ht="15">
      <c r="C5" s="23"/>
      <c r="E5" s="25" t="s">
        <v>16</v>
      </c>
      <c r="F5" s="25"/>
      <c r="G5" s="5">
        <f>SUM(E15:F29)</f>
        <v>658.0708460110267</v>
      </c>
    </row>
    <row r="6" ht="4.5" customHeight="1">
      <c r="C6" s="23"/>
    </row>
    <row r="7" spans="3:7" ht="15" customHeight="1">
      <c r="C7" s="23"/>
      <c r="E7" s="24">
        <f>_xlfn.IFERROR(IF(PréstamoImporte*xInterés*PréstamoEnAños*PréstamoEmpieza&gt;0,1,0),0)</f>
        <v>1</v>
      </c>
      <c r="F7" s="24"/>
      <c r="G7" s="24"/>
    </row>
    <row r="8" spans="3:7" ht="15">
      <c r="C8" s="23"/>
      <c r="E8" s="25" t="s">
        <v>3</v>
      </c>
      <c r="F8" s="25"/>
      <c r="G8" s="7">
        <v>1000</v>
      </c>
    </row>
    <row r="9" spans="5:7" ht="15" customHeight="1">
      <c r="E9" s="25" t="s">
        <v>4</v>
      </c>
      <c r="F9" s="25"/>
      <c r="G9" s="8">
        <v>0.05</v>
      </c>
    </row>
    <row r="10" spans="2:7" ht="15" customHeight="1">
      <c r="B10" s="26" t="s">
        <v>0</v>
      </c>
      <c r="C10" s="26"/>
      <c r="E10" s="25" t="s">
        <v>5</v>
      </c>
      <c r="F10" s="25"/>
      <c r="G10" s="9">
        <v>1</v>
      </c>
    </row>
    <row r="11" spans="2:7" ht="15">
      <c r="B11" s="26"/>
      <c r="C11" s="26"/>
      <c r="E11" s="25" t="s">
        <v>6</v>
      </c>
      <c r="F11" s="25"/>
      <c r="G11" s="10">
        <v>42370</v>
      </c>
    </row>
    <row r="12" spans="5:7" ht="15">
      <c r="E12" s="22" t="s">
        <v>17</v>
      </c>
      <c r="F12" s="22"/>
      <c r="G12" s="6" t="str">
        <f>IF(xGoAhead=0,"NO",IF(MAX(B15:B29)=xNºdePagos,"NO","SI"))</f>
        <v>SI</v>
      </c>
    </row>
    <row r="13" ht="4.5" customHeight="1">
      <c r="B13" s="2"/>
    </row>
    <row r="14" spans="2:7" ht="30" customHeight="1">
      <c r="B14" s="15" t="s">
        <v>7</v>
      </c>
      <c r="C14" s="16" t="s">
        <v>8</v>
      </c>
      <c r="D14" s="16" t="s">
        <v>9</v>
      </c>
      <c r="E14" s="16" t="s">
        <v>10</v>
      </c>
      <c r="F14" s="16" t="s">
        <v>11</v>
      </c>
      <c r="G14" s="17" t="s">
        <v>12</v>
      </c>
    </row>
    <row r="15" spans="2:7" ht="15">
      <c r="B15" s="11">
        <f aca="true" t="shared" si="0" ref="B15:B22">IF(xGoAhead=0,"",IF((ROW()-ROW(rX))&lt;=xNºdePagos,(ROW()-ROW(rX)),""))</f>
        <v>1</v>
      </c>
      <c r="C15" s="12">
        <f aca="true" t="shared" si="1" ref="C15:C22">IF(B15="","",DATE(YEAR(PréstamoEmpieza),MONTH(PréstamoEmpieza)+B15,DAY(PréstamoEmpieza)))</f>
        <v>42401</v>
      </c>
      <c r="D15" s="13">
        <f aca="true" t="shared" si="2" ref="D15:D22">IF(B15="","",(-FV(xInterés/12,B15-1,-xPagoMensual,PréstamoImporte)))</f>
        <v>1000</v>
      </c>
      <c r="E15" s="13">
        <f aca="true" t="shared" si="3" ref="E15:E22">IF(B15&lt;&gt;"",(-PPMT(xInterés/12,B15,xNºdePagos,PréstamoImporte)),0)</f>
        <v>39.70472306740178</v>
      </c>
      <c r="F15" s="13">
        <f aca="true" t="shared" si="4" ref="F15:F22">IF(B15&lt;&gt;"",(-IPMT(xInterés/12,B15,xNºdePagos,PréstamoImporte)),0)</f>
        <v>4.166666666666667</v>
      </c>
      <c r="G15" s="14">
        <f aca="true" t="shared" si="5" ref="G15:G22">IF(B15&lt;&gt;"",(-ROUND(FV(xInterés/12,B15,-xPagoMensual,PréstamoImporte),2)),"")</f>
        <v>960.3</v>
      </c>
    </row>
    <row r="16" spans="2:7" ht="14.25">
      <c r="B16" s="11">
        <f t="shared" si="0"/>
        <v>2</v>
      </c>
      <c r="C16" s="12">
        <f t="shared" si="1"/>
        <v>42430</v>
      </c>
      <c r="D16" s="13">
        <f t="shared" si="2"/>
        <v>960.2952769325983</v>
      </c>
      <c r="E16" s="13">
        <f t="shared" si="3"/>
        <v>39.87015941351595</v>
      </c>
      <c r="F16" s="13">
        <f t="shared" si="4"/>
        <v>4.001230320552492</v>
      </c>
      <c r="G16" s="14">
        <f t="shared" si="5"/>
        <v>920.43</v>
      </c>
    </row>
    <row r="17" spans="2:7" ht="14.25">
      <c r="B17" s="11">
        <f t="shared" si="0"/>
        <v>3</v>
      </c>
      <c r="C17" s="12">
        <f t="shared" si="1"/>
        <v>42461</v>
      </c>
      <c r="D17" s="13">
        <f t="shared" si="2"/>
        <v>920.4251175190819</v>
      </c>
      <c r="E17" s="13">
        <f t="shared" si="3"/>
        <v>40.03628507773894</v>
      </c>
      <c r="F17" s="13">
        <f t="shared" si="4"/>
        <v>3.8351046563295093</v>
      </c>
      <c r="G17" s="14">
        <f t="shared" si="5"/>
        <v>880.39</v>
      </c>
    </row>
    <row r="18" spans="2:7" ht="14.25">
      <c r="B18" s="11">
        <f t="shared" si="0"/>
        <v>4</v>
      </c>
      <c r="C18" s="12">
        <f t="shared" si="1"/>
        <v>42491</v>
      </c>
      <c r="D18" s="13">
        <f t="shared" si="2"/>
        <v>880.3888324413422</v>
      </c>
      <c r="E18" s="13">
        <f t="shared" si="3"/>
        <v>40.20310293222951</v>
      </c>
      <c r="F18" s="13">
        <f t="shared" si="4"/>
        <v>3.6682868018389305</v>
      </c>
      <c r="G18" s="14">
        <f t="shared" si="5"/>
        <v>840.19</v>
      </c>
    </row>
    <row r="19" spans="2:7" ht="14.25">
      <c r="B19" s="11">
        <f t="shared" si="0"/>
        <v>5</v>
      </c>
      <c r="C19" s="12">
        <f t="shared" si="1"/>
        <v>42522</v>
      </c>
      <c r="D19" s="13">
        <f t="shared" si="2"/>
        <v>840.1857295091131</v>
      </c>
      <c r="E19" s="13">
        <f t="shared" si="3"/>
        <v>40.370615861113805</v>
      </c>
      <c r="F19" s="13">
        <f t="shared" si="4"/>
        <v>3.5007738729546403</v>
      </c>
      <c r="G19" s="14">
        <f t="shared" si="5"/>
        <v>799.82</v>
      </c>
    </row>
    <row r="20" spans="2:7" ht="14.25">
      <c r="B20" s="11">
        <f t="shared" si="0"/>
        <v>6</v>
      </c>
      <c r="C20" s="12">
        <f t="shared" si="1"/>
        <v>42552</v>
      </c>
      <c r="D20" s="13">
        <f t="shared" si="2"/>
        <v>799.8151136479997</v>
      </c>
      <c r="E20" s="13">
        <f t="shared" si="3"/>
        <v>40.538826760535116</v>
      </c>
      <c r="F20" s="13">
        <f t="shared" si="4"/>
        <v>3.3325629735333337</v>
      </c>
      <c r="G20" s="14">
        <f t="shared" si="5"/>
        <v>759.28</v>
      </c>
    </row>
    <row r="21" spans="2:7" ht="14.25">
      <c r="B21" s="11">
        <f t="shared" si="0"/>
        <v>7</v>
      </c>
      <c r="C21" s="12">
        <f t="shared" si="1"/>
        <v>42583</v>
      </c>
      <c r="D21" s="13">
        <f t="shared" si="2"/>
        <v>759.2762868874646</v>
      </c>
      <c r="E21" s="13">
        <f t="shared" si="3"/>
        <v>40.70773853870401</v>
      </c>
      <c r="F21" s="13">
        <f t="shared" si="4"/>
        <v>3.163651195364437</v>
      </c>
      <c r="G21" s="14">
        <f t="shared" si="5"/>
        <v>718.57</v>
      </c>
    </row>
    <row r="22" spans="2:7" ht="14.25">
      <c r="B22" s="11">
        <f t="shared" si="0"/>
        <v>8</v>
      </c>
      <c r="C22" s="12">
        <f t="shared" si="1"/>
        <v>42614</v>
      </c>
      <c r="D22" s="13">
        <f t="shared" si="2"/>
        <v>718.5685483487582</v>
      </c>
      <c r="E22" s="13">
        <f t="shared" si="3"/>
        <v>40.87735411594861</v>
      </c>
      <c r="F22" s="13">
        <f t="shared" si="4"/>
        <v>2.9940356181198373</v>
      </c>
      <c r="G22" s="14">
        <f t="shared" si="5"/>
        <v>677.69</v>
      </c>
    </row>
    <row r="23" spans="2:7" ht="14.25">
      <c r="B23" s="18">
        <f aca="true" t="shared" si="6" ref="B23:B29">IF(xGoAhead=0,"",IF((ROW()-ROW(rX))&lt;=xNºdePagos,(ROW()-ROW(rX)),""))</f>
        <v>9</v>
      </c>
      <c r="C23" s="19">
        <f aca="true" t="shared" si="7" ref="C23:C29">IF(B23="","",DATE(YEAR(PréstamoEmpieza),MONTH(PréstamoEmpieza)+B23,DAY(PréstamoEmpieza)))</f>
        <v>42644</v>
      </c>
      <c r="D23" s="20">
        <f aca="true" t="shared" si="8" ref="D23:D29">IF(B23="","",(-FV(xInterés/12,B23-1,-xPagoMensual,PréstamoImporte)))</f>
        <v>677.6911942328112</v>
      </c>
      <c r="E23" s="20">
        <f aca="true" t="shared" si="9" ref="E23:E29">IF(B23&lt;&gt;"",(-PPMT(xInterés/12,B23,xNºdePagos,PréstamoImporte)),0)</f>
        <v>41.04767642476506</v>
      </c>
      <c r="F23" s="20">
        <f aca="true" t="shared" si="10" ref="F23:F29">IF(B23&lt;&gt;"",(-IPMT(xInterés/12,B23,xNºdePagos,PréstamoImporte)),0)</f>
        <v>2.823713309303385</v>
      </c>
      <c r="G23" s="21">
        <f aca="true" t="shared" si="11" ref="G23:G29">IF(B23&lt;&gt;"",(-ROUND(FV(xInterés/12,B23,-xPagoMensual,PréstamoImporte),2)),"")</f>
        <v>636.64</v>
      </c>
    </row>
    <row r="24" spans="2:7" ht="14.25">
      <c r="B24" s="18">
        <f t="shared" si="6"/>
        <v>10</v>
      </c>
      <c r="C24" s="19">
        <f t="shared" si="7"/>
        <v>42675</v>
      </c>
      <c r="D24" s="20">
        <f t="shared" si="8"/>
        <v>636.6435178080463</v>
      </c>
      <c r="E24" s="20">
        <f t="shared" si="9"/>
        <v>41.21870840986825</v>
      </c>
      <c r="F24" s="20">
        <f t="shared" si="10"/>
        <v>2.6526813242001968</v>
      </c>
      <c r="G24" s="21">
        <f t="shared" si="11"/>
        <v>595.42</v>
      </c>
    </row>
    <row r="25" spans="2:7" ht="14.25">
      <c r="B25" s="18">
        <f t="shared" si="6"/>
        <v>11</v>
      </c>
      <c r="C25" s="19">
        <f t="shared" si="7"/>
        <v>42705</v>
      </c>
      <c r="D25" s="20">
        <f t="shared" si="8"/>
        <v>595.4248093981769</v>
      </c>
      <c r="E25" s="20">
        <f t="shared" si="9"/>
        <v>41.3904530282427</v>
      </c>
      <c r="F25" s="20">
        <f t="shared" si="10"/>
        <v>2.480936705825746</v>
      </c>
      <c r="G25" s="21">
        <f t="shared" si="11"/>
        <v>554.03</v>
      </c>
    </row>
    <row r="26" spans="2:7" ht="14.25">
      <c r="B26" s="18">
        <f t="shared" si="6"/>
        <v>12</v>
      </c>
      <c r="C26" s="19">
        <f t="shared" si="7"/>
        <v>42736</v>
      </c>
      <c r="D26" s="20">
        <f t="shared" si="8"/>
        <v>554.034356369935</v>
      </c>
      <c r="E26" s="20">
        <f t="shared" si="9"/>
        <v>41.56291324919371</v>
      </c>
      <c r="F26" s="20">
        <f t="shared" si="10"/>
        <v>2.3084764848747343</v>
      </c>
      <c r="G26" s="21">
        <f t="shared" si="11"/>
        <v>512.47</v>
      </c>
    </row>
    <row r="27" spans="2:7" ht="14.25">
      <c r="B27" s="18">
        <f t="shared" si="6"/>
        <v>13</v>
      </c>
      <c r="C27" s="19">
        <f t="shared" si="7"/>
        <v>42767</v>
      </c>
      <c r="D27" s="20">
        <f t="shared" si="8"/>
        <v>512.4714431207404</v>
      </c>
      <c r="E27" s="20">
        <f t="shared" si="9"/>
        <v>41.73609205439868</v>
      </c>
      <c r="F27" s="20">
        <f t="shared" si="10"/>
        <v>2.135297679669761</v>
      </c>
      <c r="G27" s="21">
        <f t="shared" si="11"/>
        <v>470.74</v>
      </c>
    </row>
    <row r="28" spans="2:7" ht="14.25">
      <c r="B28" s="18">
        <f t="shared" si="6"/>
        <v>14</v>
      </c>
      <c r="C28" s="19">
        <f t="shared" si="7"/>
        <v>42795</v>
      </c>
      <c r="D28" s="20">
        <f t="shared" si="8"/>
        <v>470.735351066343</v>
      </c>
      <c r="E28" s="20">
        <f t="shared" si="9"/>
        <v>41.90999243795868</v>
      </c>
      <c r="F28" s="20">
        <f t="shared" si="10"/>
        <v>1.9613972961097665</v>
      </c>
      <c r="G28" s="21">
        <f t="shared" si="11"/>
        <v>428.83</v>
      </c>
    </row>
    <row r="29" spans="2:7" ht="14.25">
      <c r="B29" s="18">
        <f t="shared" si="6"/>
        <v>15</v>
      </c>
      <c r="C29" s="19">
        <f t="shared" si="7"/>
        <v>42826</v>
      </c>
      <c r="D29" s="20">
        <f t="shared" si="8"/>
        <v>428.8253586283845</v>
      </c>
      <c r="E29" s="20">
        <f t="shared" si="9"/>
        <v>42.08461740645017</v>
      </c>
      <c r="F29" s="20">
        <f t="shared" si="10"/>
        <v>1.7867723276182719</v>
      </c>
      <c r="G29" s="21">
        <f t="shared" si="11"/>
        <v>386.74</v>
      </c>
    </row>
  </sheetData>
  <sheetProtection insertColumns="0" insertRows="0" deleteColumns="0" deleteRows="0" sort="0" autoFilter="0" pivotTables="0"/>
  <mergeCells count="12">
    <mergeCell ref="E5:F5"/>
    <mergeCell ref="B10:C11"/>
    <mergeCell ref="E12:F12"/>
    <mergeCell ref="C2:C8"/>
    <mergeCell ref="E7:G7"/>
    <mergeCell ref="E8:F8"/>
    <mergeCell ref="E9:F9"/>
    <mergeCell ref="E10:F10"/>
    <mergeCell ref="E11:F11"/>
    <mergeCell ref="E2:F2"/>
    <mergeCell ref="E3:F3"/>
    <mergeCell ref="E4:F4"/>
  </mergeCells>
  <conditionalFormatting sqref="E7:G7">
    <cfRule type="expression" priority="3" dxfId="5" stopIfTrue="1">
      <formula>$E$7=0</formula>
    </cfRule>
  </conditionalFormatting>
  <conditionalFormatting sqref="G12">
    <cfRule type="expression" priority="7" dxfId="6" stopIfTrue="1">
      <formula>$G$12="SI"</formula>
    </cfRule>
  </conditionalFormatting>
  <conditionalFormatting sqref="B15:G29">
    <cfRule type="expression" priority="24" dxfId="7">
      <formula>$B15&lt;&gt;""</formula>
    </cfRule>
  </conditionalFormatting>
  <conditionalFormatting sqref="G8:G11">
    <cfRule type="expression" priority="21" dxfId="8" stopIfTrue="1">
      <formula>OR($G8="",$G8=0)</formula>
    </cfRule>
  </conditionalFormatting>
  <conditionalFormatting sqref="G15:G29">
    <cfRule type="expression" priority="20" dxfId="9">
      <formula>AND($B15=MAX($B$15:$B$29),$B15&lt;&gt;$G$3)</formula>
    </cfRule>
  </conditionalFormatting>
  <dataValidations count="4">
    <dataValidation type="whole" allowBlank="1" showInputMessage="1" showErrorMessage="1" sqref="G9">
      <formula1>0</formula1>
      <formula2>100</formula2>
    </dataValidation>
    <dataValidation type="decimal" operator="greaterThanOrEqual" allowBlank="1" showInputMessage="1" showErrorMessage="1" sqref="G8">
      <formula1>1</formula1>
    </dataValidation>
    <dataValidation type="whole" allowBlank="1" showInputMessage="1" showErrorMessage="1" sqref="G10">
      <formula1>1</formula1>
      <formula2>45</formula2>
    </dataValidation>
    <dataValidation type="date" operator="greaterThanOrEqual" allowBlank="1" showInputMessage="1" showErrorMessage="1" sqref="G11">
      <formula1>1</formula1>
    </dataValidation>
  </dataValidations>
  <hyperlinks>
    <hyperlink ref="B10" r:id="rId1" display="www.ExcelStars.com"/>
  </hyperlinks>
  <printOptions horizontalCentered="1"/>
  <pageMargins left="0.3937007874015748" right="0.3937007874015748" top="1.1811023622047245" bottom="1.1811023622047245" header="0.5905511811023623" footer="0.5905511811023623"/>
  <pageSetup fitToHeight="0" fitToWidth="1" horizontalDpi="600" verticalDpi="600" orientation="portrait" paperSize="9" r:id="rId6"/>
  <headerFooter>
    <oddFooter>&amp;R&amp;"-,Negrita"&amp;14www.ExcelStars.com
ExcelStars@Gmail.com</oddFooter>
  </headerFooter>
  <drawing r:id="rId5"/>
  <legacyDrawing r:id="rId3"/>
  <tableParts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23"/>
  <sheetViews>
    <sheetView zoomScalePageLayoutView="0" workbookViewId="0" topLeftCell="A1">
      <selection activeCell="G25" sqref="G25"/>
    </sheetView>
  </sheetViews>
  <sheetFormatPr defaultColWidth="11.421875" defaultRowHeight="15"/>
  <cols>
    <col min="1" max="1" width="3.7109375" style="1" customWidth="1"/>
    <col min="2" max="2" width="16.7109375" style="1" customWidth="1"/>
    <col min="3" max="10" width="9.140625" style="1" customWidth="1"/>
    <col min="11" max="11" width="3.7109375" style="1" customWidth="1"/>
    <col min="12" max="16384" width="11.421875" style="1" customWidth="1"/>
  </cols>
  <sheetData>
    <row r="2" ht="14.25">
      <c r="B2" s="23"/>
    </row>
    <row r="3" ht="14.25">
      <c r="B3" s="23"/>
    </row>
    <row r="4" spans="2:10" ht="14.25">
      <c r="B4" s="23"/>
      <c r="D4" s="27" t="s">
        <v>0</v>
      </c>
      <c r="E4" s="28"/>
      <c r="F4" s="28"/>
      <c r="G4" s="28"/>
      <c r="H4" s="28"/>
      <c r="I4" s="28"/>
      <c r="J4" s="28"/>
    </row>
    <row r="5" spans="2:10" ht="14.25">
      <c r="B5" s="23"/>
      <c r="D5" s="28"/>
      <c r="E5" s="28"/>
      <c r="F5" s="28"/>
      <c r="G5" s="28"/>
      <c r="H5" s="28"/>
      <c r="I5" s="28"/>
      <c r="J5" s="28"/>
    </row>
    <row r="6" spans="2:10" ht="14.25">
      <c r="B6" s="23"/>
      <c r="D6" s="28"/>
      <c r="E6" s="28"/>
      <c r="F6" s="28"/>
      <c r="G6" s="28"/>
      <c r="H6" s="28"/>
      <c r="I6" s="28"/>
      <c r="J6" s="28"/>
    </row>
    <row r="7" ht="14.25">
      <c r="B7" s="23"/>
    </row>
    <row r="10" ht="14.25">
      <c r="B10" s="1" t="s">
        <v>18</v>
      </c>
    </row>
    <row r="12" ht="14.25">
      <c r="B12" s="1" t="s">
        <v>24</v>
      </c>
    </row>
    <row r="14" ht="14.25">
      <c r="B14" s="1" t="s">
        <v>19</v>
      </c>
    </row>
    <row r="16" ht="14.25">
      <c r="C16" s="1" t="s">
        <v>20</v>
      </c>
    </row>
    <row r="17" ht="14.25">
      <c r="C17" s="1" t="s">
        <v>21</v>
      </c>
    </row>
    <row r="18" ht="14.25">
      <c r="C18" s="1" t="s">
        <v>22</v>
      </c>
    </row>
    <row r="19" ht="14.25">
      <c r="C19" s="1" t="s">
        <v>23</v>
      </c>
    </row>
    <row r="21" ht="14.25">
      <c r="B21" s="1" t="s">
        <v>1</v>
      </c>
    </row>
    <row r="23" ht="14.25">
      <c r="C23" s="1" t="s">
        <v>2</v>
      </c>
    </row>
  </sheetData>
  <sheetProtection/>
  <mergeCells count="2">
    <mergeCell ref="B2:B7"/>
    <mergeCell ref="D4:J6"/>
  </mergeCells>
  <hyperlinks>
    <hyperlink ref="D4" r:id="rId1" display="www.ExcelStars.com"/>
  </hyperlink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2" r:id="rId3"/>
  <headerFooter>
    <oddFooter>&amp;R&amp;"-,Negrita"&amp;14www.ExcelStars.com
ExcelStars@Gmail.com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</cp:lastModifiedBy>
  <cp:lastPrinted>2019-07-13T22:37:28Z</cp:lastPrinted>
  <dcterms:created xsi:type="dcterms:W3CDTF">2014-01-23T18:05:31Z</dcterms:created>
  <dcterms:modified xsi:type="dcterms:W3CDTF">2019-07-15T10:18:29Z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